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96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4" i="1"/>
  <c r="F51" i="1"/>
  <c r="F49" i="1"/>
  <c r="F48" i="1"/>
  <c r="F41" i="1"/>
  <c r="F40" i="1"/>
  <c r="F39" i="1"/>
  <c r="F36" i="1"/>
  <c r="F33" i="1"/>
  <c r="F29" i="1"/>
  <c r="F26" i="1"/>
  <c r="F25" i="1"/>
  <c r="F24" i="1"/>
  <c r="F21" i="1"/>
  <c r="F20" i="1"/>
  <c r="F16" i="1"/>
  <c r="F15" i="1"/>
  <c r="F14" i="1"/>
  <c r="F13" i="1"/>
  <c r="F12" i="1"/>
  <c r="F11" i="1"/>
  <c r="F64" i="1" s="1"/>
</calcChain>
</file>

<file path=xl/sharedStrings.xml><?xml version="1.0" encoding="utf-8"?>
<sst xmlns="http://schemas.openxmlformats.org/spreadsheetml/2006/main" count="248" uniqueCount="138">
  <si>
    <t>План</t>
  </si>
  <si>
    <t xml:space="preserve">закупівель   на 2018  рік </t>
  </si>
  <si>
    <t>«Найменування замовника»</t>
  </si>
  <si>
    <t>ЄДРПОУ 37734221</t>
  </si>
  <si>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</si>
  <si>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</si>
  <si>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</si>
  <si>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</si>
  <si>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</si>
  <si>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</si>
  <si>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</si>
  <si>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</si>
  <si>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</si>
  <si>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</si>
  <si>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</si>
  <si>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</si>
  <si>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</si>
  <si>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</si>
  <si>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</si>
  <si>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</si>
  <si>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ДК 021:2015 "22820000-4"</t>
  </si>
  <si>
    <t>бланки</t>
  </si>
  <si>
    <t>без використання електронної системи</t>
  </si>
  <si>
    <t>січень 2018</t>
  </si>
  <si>
    <t xml:space="preserve">ДК 021:2015 "09130000-9" </t>
  </si>
  <si>
    <t>нафта і дисциляти, мастильні засоби</t>
  </si>
  <si>
    <t>допорогова</t>
  </si>
  <si>
    <t>лютий 2018</t>
  </si>
  <si>
    <t>ДК 021:2015 "09210000-4"</t>
  </si>
  <si>
    <t>мастильні засоби</t>
  </si>
  <si>
    <t>ДК 021:2015 "44810000-1"</t>
  </si>
  <si>
    <t>фарби</t>
  </si>
  <si>
    <t>ДК 021:2015 "44110000-4"</t>
  </si>
  <si>
    <t>конструкційні матеріали</t>
  </si>
  <si>
    <t>звіт про укладений договір</t>
  </si>
  <si>
    <t>ДК 021:2015 "44520000-1"</t>
  </si>
  <si>
    <t>замки, ключі та  петлі</t>
  </si>
  <si>
    <t>ДК 021:2015 "44530000-4"</t>
  </si>
  <si>
    <t>кріпильні деталі</t>
  </si>
  <si>
    <t>ДК 021:2015 "31520000-7"</t>
  </si>
  <si>
    <t>світильники та освітлювальна арматура</t>
  </si>
  <si>
    <t>ДК 021:2015 "44510000-8"</t>
  </si>
  <si>
    <t>Знаряддя</t>
  </si>
  <si>
    <t>ДК 021:2015 "24910000-6"</t>
  </si>
  <si>
    <t>клеї</t>
  </si>
  <si>
    <t>ДК 021:2015"24590000-6"</t>
  </si>
  <si>
    <t>силікони у первинній формі</t>
  </si>
  <si>
    <t>ДК 021:2015 "14810000-2"</t>
  </si>
  <si>
    <t>абразивні вироби</t>
  </si>
  <si>
    <t>ДК 021:2015 "39220000-0"</t>
  </si>
  <si>
    <t>кухонне приладдя, товари для дому та господарства і прилади для закладів громадського харчування</t>
  </si>
  <si>
    <t>ДК 021:2015"44830000-7"</t>
  </si>
  <si>
    <t>мастики, шпаклівки, замазки та розчинники</t>
  </si>
  <si>
    <t>ДК 021:2015 "44160000-9"</t>
  </si>
  <si>
    <t>магістралі, трубопроводи, труби, обсадні труби, тюбенги та супутні вироби</t>
  </si>
  <si>
    <t>ДК 021:2015"32250000-0"</t>
  </si>
  <si>
    <t xml:space="preserve">мобільні телефони </t>
  </si>
  <si>
    <t>ДК 021:2015"44170000-2"</t>
  </si>
  <si>
    <t>плити, листи, стрічки та фольга, пов’язані з конструкційними матеріалами</t>
  </si>
  <si>
    <t>ДК 021:2015"44220000-8"</t>
  </si>
  <si>
    <t>столярні вироби</t>
  </si>
  <si>
    <t>ДК 021:2015"44410000-7"</t>
  </si>
  <si>
    <t>вироби для ванної кімнати та кухні</t>
  </si>
  <si>
    <t>ДК 021:2015"18140000-2"</t>
  </si>
  <si>
    <t>аксесуари до робочого одягу</t>
  </si>
  <si>
    <t>ДК 021:2015 "19430000-9"</t>
  </si>
  <si>
    <t>пряжа та текстилдьні нитки з натуральних волокон</t>
  </si>
  <si>
    <t>ДК 021:2015"44620000-2"</t>
  </si>
  <si>
    <t>радіатори і котли для систем центрального опалення та їх деталі</t>
  </si>
  <si>
    <t>ДК 021:2015"24310000-0"</t>
  </si>
  <si>
    <t>основні неорганічні хімічні речовини</t>
  </si>
  <si>
    <t>ДК 021:2015"38420000-5"</t>
  </si>
  <si>
    <t>прилади для вимірювання витрати, рівня та тиску рідин і газів</t>
  </si>
  <si>
    <t>ДК 021:2015"42160000-8"</t>
  </si>
  <si>
    <t xml:space="preserve">котельні установки </t>
  </si>
  <si>
    <t>ДК 021:2015"42130000-9"</t>
  </si>
  <si>
    <t xml:space="preserve"> арматура трубопровідна: крани, вентилі, клапани та подібні пристрої</t>
  </si>
  <si>
    <t>ДК 021:2015"03410000-7"</t>
  </si>
  <si>
    <t>деревина</t>
  </si>
  <si>
    <t>ДК 021:2015 "24320000-3"</t>
  </si>
  <si>
    <t>основні органічні  хімічні речовини</t>
  </si>
  <si>
    <t>ДК 021:2015 "33120000-7"</t>
  </si>
  <si>
    <t>системиреєстрації медичної інформації та дослідне обладнання</t>
  </si>
  <si>
    <t>ДК 021:2015 "33650000-1"</t>
  </si>
  <si>
    <t>загальні профілактичні засоби для системного застосування, вакцини, антинеопластичні засоби та імуномодулятори</t>
  </si>
  <si>
    <t>ДК 021:2015"33600000-6"</t>
  </si>
  <si>
    <t>формацевтична продукція</t>
  </si>
  <si>
    <t>ДК 021:2015 "33690000-3"</t>
  </si>
  <si>
    <t>лікарські засоби різні</t>
  </si>
  <si>
    <t>ДК 021:2015 "33140000-3"</t>
  </si>
  <si>
    <t>медичні матеріали</t>
  </si>
  <si>
    <t>ДК 021:2015 "33190000-8"</t>
  </si>
  <si>
    <t>медичне обладнання та вироби медичного призначення різні</t>
  </si>
  <si>
    <t>ДК 021:2015 "24930000-2"</t>
  </si>
  <si>
    <t>фотохімікати</t>
  </si>
  <si>
    <t>ДК 021:2015 "22990000-6"</t>
  </si>
  <si>
    <t>газетний папір, папір ручного виготовлення та інший некрейдовий папір або картон для графічних цілій</t>
  </si>
  <si>
    <t>ДК 021:2015 "15880000-0"</t>
  </si>
  <si>
    <t>спеціальні продукти харчування, збагачені поживчими речовинами речовинами</t>
  </si>
  <si>
    <t>ДК 021:2015 "50750000-7"</t>
  </si>
  <si>
    <t>послуги з технічного обслуговування ліфтів</t>
  </si>
  <si>
    <t>ДК 021:2015 "90510000-5"</t>
  </si>
  <si>
    <t>утилізація сміття та поводження зі сміттям</t>
  </si>
  <si>
    <t>ДК 021:2015 "64210000-1"</t>
  </si>
  <si>
    <t>послуги телефонного зв’язку і передачі даних</t>
  </si>
  <si>
    <t>ДК 021:2015 "72260000-5"</t>
  </si>
  <si>
    <t>послуги пов’язані з програмним забезпеченням</t>
  </si>
  <si>
    <t>ДК 021:2015 "66110000-4"</t>
  </si>
  <si>
    <t>банківські послуги</t>
  </si>
  <si>
    <t>ДК 021:2015 "66510000-8"</t>
  </si>
  <si>
    <t>страхові послуги обов’язкове особисте страхування членів добровільних пожежних дружин, чол., обов’язкове особисте страхування водіїв від нещасних випадків, обов’язкове страхування громадської відповідальності власників транспортних засобів</t>
  </si>
  <si>
    <t>ДК 021:2015 "71630000-3"</t>
  </si>
  <si>
    <t>послуги з технічного огляду та випробувань</t>
  </si>
  <si>
    <t>ДК 021:2015 "85140000-2"</t>
  </si>
  <si>
    <t>послуги у сфері охорони здоров’я різні</t>
  </si>
  <si>
    <t>ДК 021:2015"90920000-2"</t>
  </si>
  <si>
    <t>послуги із санітарно-гігієничної обробки приміщень</t>
  </si>
  <si>
    <t>ДК 021:2015"75240000-0"</t>
  </si>
  <si>
    <t>послуги з забеспечення громадської безпеки, охорони правопорядку та громадського порядку: послуги з охорони за допомогою  пульту централізованого спостереження на об’єкті каб. № 326</t>
  </si>
  <si>
    <t>ДК 021:2015 "50720000-8"</t>
  </si>
  <si>
    <t>послуги з ремонту і технічного обслуговування системи централізованого опалення</t>
  </si>
  <si>
    <t>ДК 021:2015 "75250000-3"</t>
  </si>
  <si>
    <t>послуги пожежних і рятувальних служб</t>
  </si>
  <si>
    <t>ДК 021:2015 "65110000-7"</t>
  </si>
  <si>
    <t>розподіл води</t>
  </si>
  <si>
    <t>ДК 021:2015 "80510000-2"</t>
  </si>
  <si>
    <t xml:space="preserve">послуги с професіної підготовки спеціалістів </t>
  </si>
  <si>
    <t>ДК 021:2015 "33600000-6"</t>
  </si>
  <si>
    <t>формацевтична продукція відшкодування витрат, пов’язаних з безоплатним відпуском лікарських засобів населенню</t>
  </si>
  <si>
    <t>ДК 021:2015"09310000-5"</t>
  </si>
  <si>
    <t>електрична енергія</t>
  </si>
  <si>
    <t>перговорна процедура скорочена</t>
  </si>
  <si>
    <t>ДК 021:2015"09323000-9"</t>
  </si>
  <si>
    <t>централізоване опалення</t>
  </si>
  <si>
    <t>ДК 021:2015"99999999-9"</t>
  </si>
  <si>
    <t>не відображене в інших розділах:відшкодування витрат балансоутримувача на утримання орендованих нежитлових приміщень та надання комунальних послуг орендарю</t>
  </si>
  <si>
    <t xml:space="preserve">                                         Голова тендерного комітету                                                                   Мігрін В.А.</t>
  </si>
  <si>
    <t xml:space="preserve">                                         Секретар тендерного комітету                                                               Білецька Л.Д.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</si>
</sst>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family val="2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1"/>
      <name val="Calibri"/>
      <family val="2"/>
      <charset val="204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/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4" fontId="13" fillId="0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/>
    <xf numFmtId="4" fontId="16" fillId="0" borderId="1" xfId="0" applyNumberFormat="1" applyFont="1" applyBorder="1"/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6" fillId="0" borderId="1" xfId="0" applyFont="1" applyBorder="1"/>
    <xf numFmtId="0" fontId="15" fillId="0" borderId="0" xfId="0" applyFont="1"/>
    <xf numFmtId="0" fontId="16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T15" sqref="T15"/>
    </sheetView>
  </sheetViews>
  <sheetFormatPr defaultRowHeight="14.4" x14ac:dyDescent="0.3"/>
  <cols>
    <col min="1" max="1" width="23.5546875" customWidth="1"/>
    <col min="2" max="2" width="28.109375" customWidth="1"/>
    <col min="3" max="3" width="8.44140625" customWidth="1"/>
    <col min="4" max="4" width="6.77734375" customWidth="1"/>
    <col min="5" max="5" width="7.21875" customWidth="1"/>
    <col min="6" max="6" width="13.109375" customWidth="1"/>
    <col min="7" max="7" width="14.5546875" customWidth="1"/>
    <col min="8" max="8" width="9.109375" customWidth="1"/>
    <col min="9" max="9" width="8.44140625" customWidth="1"/>
    <col min="257" max="257" width="34.33203125" customWidth="1"/>
    <col min="258" max="258" width="47.33203125" customWidth="1"/>
    <col min="259" max="259" width="20" customWidth="1"/>
    <col min="260" max="260" width="17.88671875" customWidth="1"/>
    <col min="261" max="261" width="17.6640625" customWidth="1"/>
    <col min="262" max="262" width="25" customWidth="1"/>
    <col min="263" max="263" width="43.109375" customWidth="1"/>
    <col min="264" max="264" width="21.33203125" customWidth="1"/>
    <col min="265" max="265" width="18" customWidth="1"/>
    <col min="513" max="513" width="34.33203125" customWidth="1"/>
    <col min="514" max="514" width="47.33203125" customWidth="1"/>
    <col min="515" max="515" width="20" customWidth="1"/>
    <col min="516" max="516" width="17.88671875" customWidth="1"/>
    <col min="517" max="517" width="17.6640625" customWidth="1"/>
    <col min="518" max="518" width="25" customWidth="1"/>
    <col min="519" max="519" width="43.109375" customWidth="1"/>
    <col min="520" max="520" width="21.33203125" customWidth="1"/>
    <col min="521" max="521" width="18" customWidth="1"/>
    <col min="769" max="769" width="34.33203125" customWidth="1"/>
    <col min="770" max="770" width="47.33203125" customWidth="1"/>
    <col min="771" max="771" width="20" customWidth="1"/>
    <col min="772" max="772" width="17.88671875" customWidth="1"/>
    <col min="773" max="773" width="17.6640625" customWidth="1"/>
    <col min="774" max="774" width="25" customWidth="1"/>
    <col min="775" max="775" width="43.109375" customWidth="1"/>
    <col min="776" max="776" width="21.33203125" customWidth="1"/>
    <col min="777" max="777" width="18" customWidth="1"/>
    <col min="1025" max="1025" width="34.33203125" customWidth="1"/>
    <col min="1026" max="1026" width="47.33203125" customWidth="1"/>
    <col min="1027" max="1027" width="20" customWidth="1"/>
    <col min="1028" max="1028" width="17.88671875" customWidth="1"/>
    <col min="1029" max="1029" width="17.6640625" customWidth="1"/>
    <col min="1030" max="1030" width="25" customWidth="1"/>
    <col min="1031" max="1031" width="43.109375" customWidth="1"/>
    <col min="1032" max="1032" width="21.33203125" customWidth="1"/>
    <col min="1033" max="1033" width="18" customWidth="1"/>
    <col min="1281" max="1281" width="34.33203125" customWidth="1"/>
    <col min="1282" max="1282" width="47.33203125" customWidth="1"/>
    <col min="1283" max="1283" width="20" customWidth="1"/>
    <col min="1284" max="1284" width="17.88671875" customWidth="1"/>
    <col min="1285" max="1285" width="17.6640625" customWidth="1"/>
    <col min="1286" max="1286" width="25" customWidth="1"/>
    <col min="1287" max="1287" width="43.109375" customWidth="1"/>
    <col min="1288" max="1288" width="21.33203125" customWidth="1"/>
    <col min="1289" max="1289" width="18" customWidth="1"/>
    <col min="1537" max="1537" width="34.33203125" customWidth="1"/>
    <col min="1538" max="1538" width="47.33203125" customWidth="1"/>
    <col min="1539" max="1539" width="20" customWidth="1"/>
    <col min="1540" max="1540" width="17.88671875" customWidth="1"/>
    <col min="1541" max="1541" width="17.6640625" customWidth="1"/>
    <col min="1542" max="1542" width="25" customWidth="1"/>
    <col min="1543" max="1543" width="43.109375" customWidth="1"/>
    <col min="1544" max="1544" width="21.33203125" customWidth="1"/>
    <col min="1545" max="1545" width="18" customWidth="1"/>
    <col min="1793" max="1793" width="34.33203125" customWidth="1"/>
    <col min="1794" max="1794" width="47.33203125" customWidth="1"/>
    <col min="1795" max="1795" width="20" customWidth="1"/>
    <col min="1796" max="1796" width="17.88671875" customWidth="1"/>
    <col min="1797" max="1797" width="17.6640625" customWidth="1"/>
    <col min="1798" max="1798" width="25" customWidth="1"/>
    <col min="1799" max="1799" width="43.109375" customWidth="1"/>
    <col min="1800" max="1800" width="21.33203125" customWidth="1"/>
    <col min="1801" max="1801" width="18" customWidth="1"/>
    <col min="2049" max="2049" width="34.33203125" customWidth="1"/>
    <col min="2050" max="2050" width="47.33203125" customWidth="1"/>
    <col min="2051" max="2051" width="20" customWidth="1"/>
    <col min="2052" max="2052" width="17.88671875" customWidth="1"/>
    <col min="2053" max="2053" width="17.6640625" customWidth="1"/>
    <col min="2054" max="2054" width="25" customWidth="1"/>
    <col min="2055" max="2055" width="43.109375" customWidth="1"/>
    <col min="2056" max="2056" width="21.33203125" customWidth="1"/>
    <col min="2057" max="2057" width="18" customWidth="1"/>
    <col min="2305" max="2305" width="34.33203125" customWidth="1"/>
    <col min="2306" max="2306" width="47.33203125" customWidth="1"/>
    <col min="2307" max="2307" width="20" customWidth="1"/>
    <col min="2308" max="2308" width="17.88671875" customWidth="1"/>
    <col min="2309" max="2309" width="17.6640625" customWidth="1"/>
    <col min="2310" max="2310" width="25" customWidth="1"/>
    <col min="2311" max="2311" width="43.109375" customWidth="1"/>
    <col min="2312" max="2312" width="21.33203125" customWidth="1"/>
    <col min="2313" max="2313" width="18" customWidth="1"/>
    <col min="2561" max="2561" width="34.33203125" customWidth="1"/>
    <col min="2562" max="2562" width="47.33203125" customWidth="1"/>
    <col min="2563" max="2563" width="20" customWidth="1"/>
    <col min="2564" max="2564" width="17.88671875" customWidth="1"/>
    <col min="2565" max="2565" width="17.6640625" customWidth="1"/>
    <col min="2566" max="2566" width="25" customWidth="1"/>
    <col min="2567" max="2567" width="43.109375" customWidth="1"/>
    <col min="2568" max="2568" width="21.33203125" customWidth="1"/>
    <col min="2569" max="2569" width="18" customWidth="1"/>
    <col min="2817" max="2817" width="34.33203125" customWidth="1"/>
    <col min="2818" max="2818" width="47.33203125" customWidth="1"/>
    <col min="2819" max="2819" width="20" customWidth="1"/>
    <col min="2820" max="2820" width="17.88671875" customWidth="1"/>
    <col min="2821" max="2821" width="17.6640625" customWidth="1"/>
    <col min="2822" max="2822" width="25" customWidth="1"/>
    <col min="2823" max="2823" width="43.109375" customWidth="1"/>
    <col min="2824" max="2824" width="21.33203125" customWidth="1"/>
    <col min="2825" max="2825" width="18" customWidth="1"/>
    <col min="3073" max="3073" width="34.33203125" customWidth="1"/>
    <col min="3074" max="3074" width="47.33203125" customWidth="1"/>
    <col min="3075" max="3075" width="20" customWidth="1"/>
    <col min="3076" max="3076" width="17.88671875" customWidth="1"/>
    <col min="3077" max="3077" width="17.6640625" customWidth="1"/>
    <col min="3078" max="3078" width="25" customWidth="1"/>
    <col min="3079" max="3079" width="43.109375" customWidth="1"/>
    <col min="3080" max="3080" width="21.33203125" customWidth="1"/>
    <col min="3081" max="3081" width="18" customWidth="1"/>
    <col min="3329" max="3329" width="34.33203125" customWidth="1"/>
    <col min="3330" max="3330" width="47.33203125" customWidth="1"/>
    <col min="3331" max="3331" width="20" customWidth="1"/>
    <col min="3332" max="3332" width="17.88671875" customWidth="1"/>
    <col min="3333" max="3333" width="17.6640625" customWidth="1"/>
    <col min="3334" max="3334" width="25" customWidth="1"/>
    <col min="3335" max="3335" width="43.109375" customWidth="1"/>
    <col min="3336" max="3336" width="21.33203125" customWidth="1"/>
    <col min="3337" max="3337" width="18" customWidth="1"/>
    <col min="3585" max="3585" width="34.33203125" customWidth="1"/>
    <col min="3586" max="3586" width="47.33203125" customWidth="1"/>
    <col min="3587" max="3587" width="20" customWidth="1"/>
    <col min="3588" max="3588" width="17.88671875" customWidth="1"/>
    <col min="3589" max="3589" width="17.6640625" customWidth="1"/>
    <col min="3590" max="3590" width="25" customWidth="1"/>
    <col min="3591" max="3591" width="43.109375" customWidth="1"/>
    <col min="3592" max="3592" width="21.33203125" customWidth="1"/>
    <col min="3593" max="3593" width="18" customWidth="1"/>
    <col min="3841" max="3841" width="34.33203125" customWidth="1"/>
    <col min="3842" max="3842" width="47.33203125" customWidth="1"/>
    <col min="3843" max="3843" width="20" customWidth="1"/>
    <col min="3844" max="3844" width="17.88671875" customWidth="1"/>
    <col min="3845" max="3845" width="17.6640625" customWidth="1"/>
    <col min="3846" max="3846" width="25" customWidth="1"/>
    <col min="3847" max="3847" width="43.109375" customWidth="1"/>
    <col min="3848" max="3848" width="21.33203125" customWidth="1"/>
    <col min="3849" max="3849" width="18" customWidth="1"/>
    <col min="4097" max="4097" width="34.33203125" customWidth="1"/>
    <col min="4098" max="4098" width="47.33203125" customWidth="1"/>
    <col min="4099" max="4099" width="20" customWidth="1"/>
    <col min="4100" max="4100" width="17.88671875" customWidth="1"/>
    <col min="4101" max="4101" width="17.6640625" customWidth="1"/>
    <col min="4102" max="4102" width="25" customWidth="1"/>
    <col min="4103" max="4103" width="43.109375" customWidth="1"/>
    <col min="4104" max="4104" width="21.33203125" customWidth="1"/>
    <col min="4105" max="4105" width="18" customWidth="1"/>
    <col min="4353" max="4353" width="34.33203125" customWidth="1"/>
    <col min="4354" max="4354" width="47.33203125" customWidth="1"/>
    <col min="4355" max="4355" width="20" customWidth="1"/>
    <col min="4356" max="4356" width="17.88671875" customWidth="1"/>
    <col min="4357" max="4357" width="17.6640625" customWidth="1"/>
    <col min="4358" max="4358" width="25" customWidth="1"/>
    <col min="4359" max="4359" width="43.109375" customWidth="1"/>
    <col min="4360" max="4360" width="21.33203125" customWidth="1"/>
    <col min="4361" max="4361" width="18" customWidth="1"/>
    <col min="4609" max="4609" width="34.33203125" customWidth="1"/>
    <col min="4610" max="4610" width="47.33203125" customWidth="1"/>
    <col min="4611" max="4611" width="20" customWidth="1"/>
    <col min="4612" max="4612" width="17.88671875" customWidth="1"/>
    <col min="4613" max="4613" width="17.6640625" customWidth="1"/>
    <col min="4614" max="4614" width="25" customWidth="1"/>
    <col min="4615" max="4615" width="43.109375" customWidth="1"/>
    <col min="4616" max="4616" width="21.33203125" customWidth="1"/>
    <col min="4617" max="4617" width="18" customWidth="1"/>
    <col min="4865" max="4865" width="34.33203125" customWidth="1"/>
    <col min="4866" max="4866" width="47.33203125" customWidth="1"/>
    <col min="4867" max="4867" width="20" customWidth="1"/>
    <col min="4868" max="4868" width="17.88671875" customWidth="1"/>
    <col min="4869" max="4869" width="17.6640625" customWidth="1"/>
    <col min="4870" max="4870" width="25" customWidth="1"/>
    <col min="4871" max="4871" width="43.109375" customWidth="1"/>
    <col min="4872" max="4872" width="21.33203125" customWidth="1"/>
    <col min="4873" max="4873" width="18" customWidth="1"/>
    <col min="5121" max="5121" width="34.33203125" customWidth="1"/>
    <col min="5122" max="5122" width="47.33203125" customWidth="1"/>
    <col min="5123" max="5123" width="20" customWidth="1"/>
    <col min="5124" max="5124" width="17.88671875" customWidth="1"/>
    <col min="5125" max="5125" width="17.6640625" customWidth="1"/>
    <col min="5126" max="5126" width="25" customWidth="1"/>
    <col min="5127" max="5127" width="43.109375" customWidth="1"/>
    <col min="5128" max="5128" width="21.33203125" customWidth="1"/>
    <col min="5129" max="5129" width="18" customWidth="1"/>
    <col min="5377" max="5377" width="34.33203125" customWidth="1"/>
    <col min="5378" max="5378" width="47.33203125" customWidth="1"/>
    <col min="5379" max="5379" width="20" customWidth="1"/>
    <col min="5380" max="5380" width="17.88671875" customWidth="1"/>
    <col min="5381" max="5381" width="17.6640625" customWidth="1"/>
    <col min="5382" max="5382" width="25" customWidth="1"/>
    <col min="5383" max="5383" width="43.109375" customWidth="1"/>
    <col min="5384" max="5384" width="21.33203125" customWidth="1"/>
    <col min="5385" max="5385" width="18" customWidth="1"/>
    <col min="5633" max="5633" width="34.33203125" customWidth="1"/>
    <col min="5634" max="5634" width="47.33203125" customWidth="1"/>
    <col min="5635" max="5635" width="20" customWidth="1"/>
    <col min="5636" max="5636" width="17.88671875" customWidth="1"/>
    <col min="5637" max="5637" width="17.6640625" customWidth="1"/>
    <col min="5638" max="5638" width="25" customWidth="1"/>
    <col min="5639" max="5639" width="43.109375" customWidth="1"/>
    <col min="5640" max="5640" width="21.33203125" customWidth="1"/>
    <col min="5641" max="5641" width="18" customWidth="1"/>
    <col min="5889" max="5889" width="34.33203125" customWidth="1"/>
    <col min="5890" max="5890" width="47.33203125" customWidth="1"/>
    <col min="5891" max="5891" width="20" customWidth="1"/>
    <col min="5892" max="5892" width="17.88671875" customWidth="1"/>
    <col min="5893" max="5893" width="17.6640625" customWidth="1"/>
    <col min="5894" max="5894" width="25" customWidth="1"/>
    <col min="5895" max="5895" width="43.109375" customWidth="1"/>
    <col min="5896" max="5896" width="21.33203125" customWidth="1"/>
    <col min="5897" max="5897" width="18" customWidth="1"/>
    <col min="6145" max="6145" width="34.33203125" customWidth="1"/>
    <col min="6146" max="6146" width="47.33203125" customWidth="1"/>
    <col min="6147" max="6147" width="20" customWidth="1"/>
    <col min="6148" max="6148" width="17.88671875" customWidth="1"/>
    <col min="6149" max="6149" width="17.6640625" customWidth="1"/>
    <col min="6150" max="6150" width="25" customWidth="1"/>
    <col min="6151" max="6151" width="43.109375" customWidth="1"/>
    <col min="6152" max="6152" width="21.33203125" customWidth="1"/>
    <col min="6153" max="6153" width="18" customWidth="1"/>
    <col min="6401" max="6401" width="34.33203125" customWidth="1"/>
    <col min="6402" max="6402" width="47.33203125" customWidth="1"/>
    <col min="6403" max="6403" width="20" customWidth="1"/>
    <col min="6404" max="6404" width="17.88671875" customWidth="1"/>
    <col min="6405" max="6405" width="17.6640625" customWidth="1"/>
    <col min="6406" max="6406" width="25" customWidth="1"/>
    <col min="6407" max="6407" width="43.109375" customWidth="1"/>
    <col min="6408" max="6408" width="21.33203125" customWidth="1"/>
    <col min="6409" max="6409" width="18" customWidth="1"/>
    <col min="6657" max="6657" width="34.33203125" customWidth="1"/>
    <col min="6658" max="6658" width="47.33203125" customWidth="1"/>
    <col min="6659" max="6659" width="20" customWidth="1"/>
    <col min="6660" max="6660" width="17.88671875" customWidth="1"/>
    <col min="6661" max="6661" width="17.6640625" customWidth="1"/>
    <col min="6662" max="6662" width="25" customWidth="1"/>
    <col min="6663" max="6663" width="43.109375" customWidth="1"/>
    <col min="6664" max="6664" width="21.33203125" customWidth="1"/>
    <col min="6665" max="6665" width="18" customWidth="1"/>
    <col min="6913" max="6913" width="34.33203125" customWidth="1"/>
    <col min="6914" max="6914" width="47.33203125" customWidth="1"/>
    <col min="6915" max="6915" width="20" customWidth="1"/>
    <col min="6916" max="6916" width="17.88671875" customWidth="1"/>
    <col min="6917" max="6917" width="17.6640625" customWidth="1"/>
    <col min="6918" max="6918" width="25" customWidth="1"/>
    <col min="6919" max="6919" width="43.109375" customWidth="1"/>
    <col min="6920" max="6920" width="21.33203125" customWidth="1"/>
    <col min="6921" max="6921" width="18" customWidth="1"/>
    <col min="7169" max="7169" width="34.33203125" customWidth="1"/>
    <col min="7170" max="7170" width="47.33203125" customWidth="1"/>
    <col min="7171" max="7171" width="20" customWidth="1"/>
    <col min="7172" max="7172" width="17.88671875" customWidth="1"/>
    <col min="7173" max="7173" width="17.6640625" customWidth="1"/>
    <col min="7174" max="7174" width="25" customWidth="1"/>
    <col min="7175" max="7175" width="43.109375" customWidth="1"/>
    <col min="7176" max="7176" width="21.33203125" customWidth="1"/>
    <col min="7177" max="7177" width="18" customWidth="1"/>
    <col min="7425" max="7425" width="34.33203125" customWidth="1"/>
    <col min="7426" max="7426" width="47.33203125" customWidth="1"/>
    <col min="7427" max="7427" width="20" customWidth="1"/>
    <col min="7428" max="7428" width="17.88671875" customWidth="1"/>
    <col min="7429" max="7429" width="17.6640625" customWidth="1"/>
    <col min="7430" max="7430" width="25" customWidth="1"/>
    <col min="7431" max="7431" width="43.109375" customWidth="1"/>
    <col min="7432" max="7432" width="21.33203125" customWidth="1"/>
    <col min="7433" max="7433" width="18" customWidth="1"/>
    <col min="7681" max="7681" width="34.33203125" customWidth="1"/>
    <col min="7682" max="7682" width="47.33203125" customWidth="1"/>
    <col min="7683" max="7683" width="20" customWidth="1"/>
    <col min="7684" max="7684" width="17.88671875" customWidth="1"/>
    <col min="7685" max="7685" width="17.6640625" customWidth="1"/>
    <col min="7686" max="7686" width="25" customWidth="1"/>
    <col min="7687" max="7687" width="43.109375" customWidth="1"/>
    <col min="7688" max="7688" width="21.33203125" customWidth="1"/>
    <col min="7689" max="7689" width="18" customWidth="1"/>
    <col min="7937" max="7937" width="34.33203125" customWidth="1"/>
    <col min="7938" max="7938" width="47.33203125" customWidth="1"/>
    <col min="7939" max="7939" width="20" customWidth="1"/>
    <col min="7940" max="7940" width="17.88671875" customWidth="1"/>
    <col min="7941" max="7941" width="17.6640625" customWidth="1"/>
    <col min="7942" max="7942" width="25" customWidth="1"/>
    <col min="7943" max="7943" width="43.109375" customWidth="1"/>
    <col min="7944" max="7944" width="21.33203125" customWidth="1"/>
    <col min="7945" max="7945" width="18" customWidth="1"/>
    <col min="8193" max="8193" width="34.33203125" customWidth="1"/>
    <col min="8194" max="8194" width="47.33203125" customWidth="1"/>
    <col min="8195" max="8195" width="20" customWidth="1"/>
    <col min="8196" max="8196" width="17.88671875" customWidth="1"/>
    <col min="8197" max="8197" width="17.6640625" customWidth="1"/>
    <col min="8198" max="8198" width="25" customWidth="1"/>
    <col min="8199" max="8199" width="43.109375" customWidth="1"/>
    <col min="8200" max="8200" width="21.33203125" customWidth="1"/>
    <col min="8201" max="8201" width="18" customWidth="1"/>
    <col min="8449" max="8449" width="34.33203125" customWidth="1"/>
    <col min="8450" max="8450" width="47.33203125" customWidth="1"/>
    <col min="8451" max="8451" width="20" customWidth="1"/>
    <col min="8452" max="8452" width="17.88671875" customWidth="1"/>
    <col min="8453" max="8453" width="17.6640625" customWidth="1"/>
    <col min="8454" max="8454" width="25" customWidth="1"/>
    <col min="8455" max="8455" width="43.109375" customWidth="1"/>
    <col min="8456" max="8456" width="21.33203125" customWidth="1"/>
    <col min="8457" max="8457" width="18" customWidth="1"/>
    <col min="8705" max="8705" width="34.33203125" customWidth="1"/>
    <col min="8706" max="8706" width="47.33203125" customWidth="1"/>
    <col min="8707" max="8707" width="20" customWidth="1"/>
    <col min="8708" max="8708" width="17.88671875" customWidth="1"/>
    <col min="8709" max="8709" width="17.6640625" customWidth="1"/>
    <col min="8710" max="8710" width="25" customWidth="1"/>
    <col min="8711" max="8711" width="43.109375" customWidth="1"/>
    <col min="8712" max="8712" width="21.33203125" customWidth="1"/>
    <col min="8713" max="8713" width="18" customWidth="1"/>
    <col min="8961" max="8961" width="34.33203125" customWidth="1"/>
    <col min="8962" max="8962" width="47.33203125" customWidth="1"/>
    <col min="8963" max="8963" width="20" customWidth="1"/>
    <col min="8964" max="8964" width="17.88671875" customWidth="1"/>
    <col min="8965" max="8965" width="17.6640625" customWidth="1"/>
    <col min="8966" max="8966" width="25" customWidth="1"/>
    <col min="8967" max="8967" width="43.109375" customWidth="1"/>
    <col min="8968" max="8968" width="21.33203125" customWidth="1"/>
    <col min="8969" max="8969" width="18" customWidth="1"/>
    <col min="9217" max="9217" width="34.33203125" customWidth="1"/>
    <col min="9218" max="9218" width="47.33203125" customWidth="1"/>
    <col min="9219" max="9219" width="20" customWidth="1"/>
    <col min="9220" max="9220" width="17.88671875" customWidth="1"/>
    <col min="9221" max="9221" width="17.6640625" customWidth="1"/>
    <col min="9222" max="9222" width="25" customWidth="1"/>
    <col min="9223" max="9223" width="43.109375" customWidth="1"/>
    <col min="9224" max="9224" width="21.33203125" customWidth="1"/>
    <col min="9225" max="9225" width="18" customWidth="1"/>
    <col min="9473" max="9473" width="34.33203125" customWidth="1"/>
    <col min="9474" max="9474" width="47.33203125" customWidth="1"/>
    <col min="9475" max="9475" width="20" customWidth="1"/>
    <col min="9476" max="9476" width="17.88671875" customWidth="1"/>
    <col min="9477" max="9477" width="17.6640625" customWidth="1"/>
    <col min="9478" max="9478" width="25" customWidth="1"/>
    <col min="9479" max="9479" width="43.109375" customWidth="1"/>
    <col min="9480" max="9480" width="21.33203125" customWidth="1"/>
    <col min="9481" max="9481" width="18" customWidth="1"/>
    <col min="9729" max="9729" width="34.33203125" customWidth="1"/>
    <col min="9730" max="9730" width="47.33203125" customWidth="1"/>
    <col min="9731" max="9731" width="20" customWidth="1"/>
    <col min="9732" max="9732" width="17.88671875" customWidth="1"/>
    <col min="9733" max="9733" width="17.6640625" customWidth="1"/>
    <col min="9734" max="9734" width="25" customWidth="1"/>
    <col min="9735" max="9735" width="43.109375" customWidth="1"/>
    <col min="9736" max="9736" width="21.33203125" customWidth="1"/>
    <col min="9737" max="9737" width="18" customWidth="1"/>
    <col min="9985" max="9985" width="34.33203125" customWidth="1"/>
    <col min="9986" max="9986" width="47.33203125" customWidth="1"/>
    <col min="9987" max="9987" width="20" customWidth="1"/>
    <col min="9988" max="9988" width="17.88671875" customWidth="1"/>
    <col min="9989" max="9989" width="17.6640625" customWidth="1"/>
    <col min="9990" max="9990" width="25" customWidth="1"/>
    <col min="9991" max="9991" width="43.109375" customWidth="1"/>
    <col min="9992" max="9992" width="21.33203125" customWidth="1"/>
    <col min="9993" max="9993" width="18" customWidth="1"/>
    <col min="10241" max="10241" width="34.33203125" customWidth="1"/>
    <col min="10242" max="10242" width="47.33203125" customWidth="1"/>
    <col min="10243" max="10243" width="20" customWidth="1"/>
    <col min="10244" max="10244" width="17.88671875" customWidth="1"/>
    <col min="10245" max="10245" width="17.6640625" customWidth="1"/>
    <col min="10246" max="10246" width="25" customWidth="1"/>
    <col min="10247" max="10247" width="43.109375" customWidth="1"/>
    <col min="10248" max="10248" width="21.33203125" customWidth="1"/>
    <col min="10249" max="10249" width="18" customWidth="1"/>
    <col min="10497" max="10497" width="34.33203125" customWidth="1"/>
    <col min="10498" max="10498" width="47.33203125" customWidth="1"/>
    <col min="10499" max="10499" width="20" customWidth="1"/>
    <col min="10500" max="10500" width="17.88671875" customWidth="1"/>
    <col min="10501" max="10501" width="17.6640625" customWidth="1"/>
    <col min="10502" max="10502" width="25" customWidth="1"/>
    <col min="10503" max="10503" width="43.109375" customWidth="1"/>
    <col min="10504" max="10504" width="21.33203125" customWidth="1"/>
    <col min="10505" max="10505" width="18" customWidth="1"/>
    <col min="10753" max="10753" width="34.33203125" customWidth="1"/>
    <col min="10754" max="10754" width="47.33203125" customWidth="1"/>
    <col min="10755" max="10755" width="20" customWidth="1"/>
    <col min="10756" max="10756" width="17.88671875" customWidth="1"/>
    <col min="10757" max="10757" width="17.6640625" customWidth="1"/>
    <col min="10758" max="10758" width="25" customWidth="1"/>
    <col min="10759" max="10759" width="43.109375" customWidth="1"/>
    <col min="10760" max="10760" width="21.33203125" customWidth="1"/>
    <col min="10761" max="10761" width="18" customWidth="1"/>
    <col min="11009" max="11009" width="34.33203125" customWidth="1"/>
    <col min="11010" max="11010" width="47.33203125" customWidth="1"/>
    <col min="11011" max="11011" width="20" customWidth="1"/>
    <col min="11012" max="11012" width="17.88671875" customWidth="1"/>
    <col min="11013" max="11013" width="17.6640625" customWidth="1"/>
    <col min="11014" max="11014" width="25" customWidth="1"/>
    <col min="11015" max="11015" width="43.109375" customWidth="1"/>
    <col min="11016" max="11016" width="21.33203125" customWidth="1"/>
    <col min="11017" max="11017" width="18" customWidth="1"/>
    <col min="11265" max="11265" width="34.33203125" customWidth="1"/>
    <col min="11266" max="11266" width="47.33203125" customWidth="1"/>
    <col min="11267" max="11267" width="20" customWidth="1"/>
    <col min="11268" max="11268" width="17.88671875" customWidth="1"/>
    <col min="11269" max="11269" width="17.6640625" customWidth="1"/>
    <col min="11270" max="11270" width="25" customWidth="1"/>
    <col min="11271" max="11271" width="43.109375" customWidth="1"/>
    <col min="11272" max="11272" width="21.33203125" customWidth="1"/>
    <col min="11273" max="11273" width="18" customWidth="1"/>
    <col min="11521" max="11521" width="34.33203125" customWidth="1"/>
    <col min="11522" max="11522" width="47.33203125" customWidth="1"/>
    <col min="11523" max="11523" width="20" customWidth="1"/>
    <col min="11524" max="11524" width="17.88671875" customWidth="1"/>
    <col min="11525" max="11525" width="17.6640625" customWidth="1"/>
    <col min="11526" max="11526" width="25" customWidth="1"/>
    <col min="11527" max="11527" width="43.109375" customWidth="1"/>
    <col min="11528" max="11528" width="21.33203125" customWidth="1"/>
    <col min="11529" max="11529" width="18" customWidth="1"/>
    <col min="11777" max="11777" width="34.33203125" customWidth="1"/>
    <col min="11778" max="11778" width="47.33203125" customWidth="1"/>
    <col min="11779" max="11779" width="20" customWidth="1"/>
    <col min="11780" max="11780" width="17.88671875" customWidth="1"/>
    <col min="11781" max="11781" width="17.6640625" customWidth="1"/>
    <col min="11782" max="11782" width="25" customWidth="1"/>
    <col min="11783" max="11783" width="43.109375" customWidth="1"/>
    <col min="11784" max="11784" width="21.33203125" customWidth="1"/>
    <col min="11785" max="11785" width="18" customWidth="1"/>
    <col min="12033" max="12033" width="34.33203125" customWidth="1"/>
    <col min="12034" max="12034" width="47.33203125" customWidth="1"/>
    <col min="12035" max="12035" width="20" customWidth="1"/>
    <col min="12036" max="12036" width="17.88671875" customWidth="1"/>
    <col min="12037" max="12037" width="17.6640625" customWidth="1"/>
    <col min="12038" max="12038" width="25" customWidth="1"/>
    <col min="12039" max="12039" width="43.109375" customWidth="1"/>
    <col min="12040" max="12040" width="21.33203125" customWidth="1"/>
    <col min="12041" max="12041" width="18" customWidth="1"/>
    <col min="12289" max="12289" width="34.33203125" customWidth="1"/>
    <col min="12290" max="12290" width="47.33203125" customWidth="1"/>
    <col min="12291" max="12291" width="20" customWidth="1"/>
    <col min="12292" max="12292" width="17.88671875" customWidth="1"/>
    <col min="12293" max="12293" width="17.6640625" customWidth="1"/>
    <col min="12294" max="12294" width="25" customWidth="1"/>
    <col min="12295" max="12295" width="43.109375" customWidth="1"/>
    <col min="12296" max="12296" width="21.33203125" customWidth="1"/>
    <col min="12297" max="12297" width="18" customWidth="1"/>
    <col min="12545" max="12545" width="34.33203125" customWidth="1"/>
    <col min="12546" max="12546" width="47.33203125" customWidth="1"/>
    <col min="12547" max="12547" width="20" customWidth="1"/>
    <col min="12548" max="12548" width="17.88671875" customWidth="1"/>
    <col min="12549" max="12549" width="17.6640625" customWidth="1"/>
    <col min="12550" max="12550" width="25" customWidth="1"/>
    <col min="12551" max="12551" width="43.109375" customWidth="1"/>
    <col min="12552" max="12552" width="21.33203125" customWidth="1"/>
    <col min="12553" max="12553" width="18" customWidth="1"/>
    <col min="12801" max="12801" width="34.33203125" customWidth="1"/>
    <col min="12802" max="12802" width="47.33203125" customWidth="1"/>
    <col min="12803" max="12803" width="20" customWidth="1"/>
    <col min="12804" max="12804" width="17.88671875" customWidth="1"/>
    <col min="12805" max="12805" width="17.6640625" customWidth="1"/>
    <col min="12806" max="12806" width="25" customWidth="1"/>
    <col min="12807" max="12807" width="43.109375" customWidth="1"/>
    <col min="12808" max="12808" width="21.33203125" customWidth="1"/>
    <col min="12809" max="12809" width="18" customWidth="1"/>
    <col min="13057" max="13057" width="34.33203125" customWidth="1"/>
    <col min="13058" max="13058" width="47.33203125" customWidth="1"/>
    <col min="13059" max="13059" width="20" customWidth="1"/>
    <col min="13060" max="13060" width="17.88671875" customWidth="1"/>
    <col min="13061" max="13061" width="17.6640625" customWidth="1"/>
    <col min="13062" max="13062" width="25" customWidth="1"/>
    <col min="13063" max="13063" width="43.109375" customWidth="1"/>
    <col min="13064" max="13064" width="21.33203125" customWidth="1"/>
    <col min="13065" max="13065" width="18" customWidth="1"/>
    <col min="13313" max="13313" width="34.33203125" customWidth="1"/>
    <col min="13314" max="13314" width="47.33203125" customWidth="1"/>
    <col min="13315" max="13315" width="20" customWidth="1"/>
    <col min="13316" max="13316" width="17.88671875" customWidth="1"/>
    <col min="13317" max="13317" width="17.6640625" customWidth="1"/>
    <col min="13318" max="13318" width="25" customWidth="1"/>
    <col min="13319" max="13319" width="43.109375" customWidth="1"/>
    <col min="13320" max="13320" width="21.33203125" customWidth="1"/>
    <col min="13321" max="13321" width="18" customWidth="1"/>
    <col min="13569" max="13569" width="34.33203125" customWidth="1"/>
    <col min="13570" max="13570" width="47.33203125" customWidth="1"/>
    <col min="13571" max="13571" width="20" customWidth="1"/>
    <col min="13572" max="13572" width="17.88671875" customWidth="1"/>
    <col min="13573" max="13573" width="17.6640625" customWidth="1"/>
    <col min="13574" max="13574" width="25" customWidth="1"/>
    <col min="13575" max="13575" width="43.109375" customWidth="1"/>
    <col min="13576" max="13576" width="21.33203125" customWidth="1"/>
    <col min="13577" max="13577" width="18" customWidth="1"/>
    <col min="13825" max="13825" width="34.33203125" customWidth="1"/>
    <col min="13826" max="13826" width="47.33203125" customWidth="1"/>
    <col min="13827" max="13827" width="20" customWidth="1"/>
    <col min="13828" max="13828" width="17.88671875" customWidth="1"/>
    <col min="13829" max="13829" width="17.6640625" customWidth="1"/>
    <col min="13830" max="13830" width="25" customWidth="1"/>
    <col min="13831" max="13831" width="43.109375" customWidth="1"/>
    <col min="13832" max="13832" width="21.33203125" customWidth="1"/>
    <col min="13833" max="13833" width="18" customWidth="1"/>
    <col min="14081" max="14081" width="34.33203125" customWidth="1"/>
    <col min="14082" max="14082" width="47.33203125" customWidth="1"/>
    <col min="14083" max="14083" width="20" customWidth="1"/>
    <col min="14084" max="14084" width="17.88671875" customWidth="1"/>
    <col min="14085" max="14085" width="17.6640625" customWidth="1"/>
    <col min="14086" max="14086" width="25" customWidth="1"/>
    <col min="14087" max="14087" width="43.109375" customWidth="1"/>
    <col min="14088" max="14088" width="21.33203125" customWidth="1"/>
    <col min="14089" max="14089" width="18" customWidth="1"/>
    <col min="14337" max="14337" width="34.33203125" customWidth="1"/>
    <col min="14338" max="14338" width="47.33203125" customWidth="1"/>
    <col min="14339" max="14339" width="20" customWidth="1"/>
    <col min="14340" max="14340" width="17.88671875" customWidth="1"/>
    <col min="14341" max="14341" width="17.6640625" customWidth="1"/>
    <col min="14342" max="14342" width="25" customWidth="1"/>
    <col min="14343" max="14343" width="43.109375" customWidth="1"/>
    <col min="14344" max="14344" width="21.33203125" customWidth="1"/>
    <col min="14345" max="14345" width="18" customWidth="1"/>
    <col min="14593" max="14593" width="34.33203125" customWidth="1"/>
    <col min="14594" max="14594" width="47.33203125" customWidth="1"/>
    <col min="14595" max="14595" width="20" customWidth="1"/>
    <col min="14596" max="14596" width="17.88671875" customWidth="1"/>
    <col min="14597" max="14597" width="17.6640625" customWidth="1"/>
    <col min="14598" max="14598" width="25" customWidth="1"/>
    <col min="14599" max="14599" width="43.109375" customWidth="1"/>
    <col min="14600" max="14600" width="21.33203125" customWidth="1"/>
    <col min="14601" max="14601" width="18" customWidth="1"/>
    <col min="14849" max="14849" width="34.33203125" customWidth="1"/>
    <col min="14850" max="14850" width="47.33203125" customWidth="1"/>
    <col min="14851" max="14851" width="20" customWidth="1"/>
    <col min="14852" max="14852" width="17.88671875" customWidth="1"/>
    <col min="14853" max="14853" width="17.6640625" customWidth="1"/>
    <col min="14854" max="14854" width="25" customWidth="1"/>
    <col min="14855" max="14855" width="43.109375" customWidth="1"/>
    <col min="14856" max="14856" width="21.33203125" customWidth="1"/>
    <col min="14857" max="14857" width="18" customWidth="1"/>
    <col min="15105" max="15105" width="34.33203125" customWidth="1"/>
    <col min="15106" max="15106" width="47.33203125" customWidth="1"/>
    <col min="15107" max="15107" width="20" customWidth="1"/>
    <col min="15108" max="15108" width="17.88671875" customWidth="1"/>
    <col min="15109" max="15109" width="17.6640625" customWidth="1"/>
    <col min="15110" max="15110" width="25" customWidth="1"/>
    <col min="15111" max="15111" width="43.109375" customWidth="1"/>
    <col min="15112" max="15112" width="21.33203125" customWidth="1"/>
    <col min="15113" max="15113" width="18" customWidth="1"/>
    <col min="15361" max="15361" width="34.33203125" customWidth="1"/>
    <col min="15362" max="15362" width="47.33203125" customWidth="1"/>
    <col min="15363" max="15363" width="20" customWidth="1"/>
    <col min="15364" max="15364" width="17.88671875" customWidth="1"/>
    <col min="15365" max="15365" width="17.6640625" customWidth="1"/>
    <col min="15366" max="15366" width="25" customWidth="1"/>
    <col min="15367" max="15367" width="43.109375" customWidth="1"/>
    <col min="15368" max="15368" width="21.33203125" customWidth="1"/>
    <col min="15369" max="15369" width="18" customWidth="1"/>
    <col min="15617" max="15617" width="34.33203125" customWidth="1"/>
    <col min="15618" max="15618" width="47.33203125" customWidth="1"/>
    <col min="15619" max="15619" width="20" customWidth="1"/>
    <col min="15620" max="15620" width="17.88671875" customWidth="1"/>
    <col min="15621" max="15621" width="17.6640625" customWidth="1"/>
    <col min="15622" max="15622" width="25" customWidth="1"/>
    <col min="15623" max="15623" width="43.109375" customWidth="1"/>
    <col min="15624" max="15624" width="21.33203125" customWidth="1"/>
    <col min="15625" max="15625" width="18" customWidth="1"/>
    <col min="15873" max="15873" width="34.33203125" customWidth="1"/>
    <col min="15874" max="15874" width="47.33203125" customWidth="1"/>
    <col min="15875" max="15875" width="20" customWidth="1"/>
    <col min="15876" max="15876" width="17.88671875" customWidth="1"/>
    <col min="15877" max="15877" width="17.6640625" customWidth="1"/>
    <col min="15878" max="15878" width="25" customWidth="1"/>
    <col min="15879" max="15879" width="43.109375" customWidth="1"/>
    <col min="15880" max="15880" width="21.33203125" customWidth="1"/>
    <col min="15881" max="15881" width="18" customWidth="1"/>
    <col min="16129" max="16129" width="34.33203125" customWidth="1"/>
    <col min="16130" max="16130" width="47.33203125" customWidth="1"/>
    <col min="16131" max="16131" width="20" customWidth="1"/>
    <col min="16132" max="16132" width="17.88671875" customWidth="1"/>
    <col min="16133" max="16133" width="17.6640625" customWidth="1"/>
    <col min="16134" max="16134" width="25" customWidth="1"/>
    <col min="16135" max="16135" width="43.109375" customWidth="1"/>
    <col min="16136" max="16136" width="21.33203125" customWidth="1"/>
    <col min="16137" max="16137" width="18" customWidth="1"/>
  </cols>
  <sheetData>
    <row r="1" spans="1:9" ht="18.60000000000000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60000000000000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.600000000000001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8.600000000000001" x14ac:dyDescent="0.3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9" customHeight="1" x14ac:dyDescent="0.3">
      <c r="A5" s="3"/>
      <c r="B5" s="3"/>
      <c r="C5" s="4"/>
      <c r="D5" s="4"/>
      <c r="E5" s="4"/>
      <c r="F5" s="4"/>
      <c r="G5" s="4"/>
      <c r="H5" s="4"/>
      <c r="I5" s="4"/>
    </row>
    <row r="6" spans="1:9" ht="151.80000000000001" customHeight="1" x14ac:dyDescent="0.3">
      <c r="A6" s="5" t="s">
        <v>4</v>
      </c>
      <c r="B6" s="5" t="s">
        <v>5</v>
      </c>
      <c r="C6" s="6" t="s">
        <v>6</v>
      </c>
      <c r="D6" s="6" t="s">
        <v>6</v>
      </c>
      <c r="E6" s="6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x14ac:dyDescent="0.3">
      <c r="A7" s="7" t="s">
        <v>11</v>
      </c>
      <c r="B7" s="7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</row>
    <row r="8" spans="1:9" ht="55.2" customHeight="1" x14ac:dyDescent="0.3">
      <c r="A8" s="9" t="s">
        <v>20</v>
      </c>
      <c r="B8" s="9" t="s">
        <v>21</v>
      </c>
      <c r="C8" s="10">
        <v>2282</v>
      </c>
      <c r="D8" s="10"/>
      <c r="E8" s="10"/>
      <c r="F8" s="11">
        <v>2510.8000000000002</v>
      </c>
      <c r="G8" s="12" t="s">
        <v>22</v>
      </c>
      <c r="H8" s="12" t="s">
        <v>23</v>
      </c>
      <c r="I8" s="13"/>
    </row>
    <row r="9" spans="1:9" ht="26.4" customHeight="1" x14ac:dyDescent="0.3">
      <c r="A9" s="9" t="s">
        <v>24</v>
      </c>
      <c r="B9" s="9" t="s">
        <v>25</v>
      </c>
      <c r="C9" s="10">
        <v>2282</v>
      </c>
      <c r="D9" s="10"/>
      <c r="E9" s="10"/>
      <c r="F9" s="11">
        <v>84362.16</v>
      </c>
      <c r="G9" s="12" t="s">
        <v>26</v>
      </c>
      <c r="H9" s="12" t="s">
        <v>27</v>
      </c>
      <c r="I9" s="14"/>
    </row>
    <row r="10" spans="1:9" ht="56.4" customHeight="1" x14ac:dyDescent="0.3">
      <c r="A10" s="9" t="s">
        <v>28</v>
      </c>
      <c r="B10" s="9" t="s">
        <v>29</v>
      </c>
      <c r="C10" s="10">
        <v>2282</v>
      </c>
      <c r="D10" s="10"/>
      <c r="E10" s="10"/>
      <c r="F10" s="11">
        <v>4032</v>
      </c>
      <c r="G10" s="12" t="s">
        <v>22</v>
      </c>
      <c r="H10" s="12" t="s">
        <v>27</v>
      </c>
      <c r="I10" s="14"/>
    </row>
    <row r="11" spans="1:9" ht="56.4" customHeight="1" x14ac:dyDescent="0.3">
      <c r="A11" s="9" t="s">
        <v>30</v>
      </c>
      <c r="B11" s="9" t="s">
        <v>31</v>
      </c>
      <c r="C11" s="10">
        <v>2282</v>
      </c>
      <c r="D11" s="10"/>
      <c r="E11" s="10"/>
      <c r="F11" s="11">
        <f>460+189+440</f>
        <v>1089</v>
      </c>
      <c r="G11" s="12" t="s">
        <v>22</v>
      </c>
      <c r="H11" s="12" t="s">
        <v>27</v>
      </c>
      <c r="I11" s="14"/>
    </row>
    <row r="12" spans="1:9" ht="39" customHeight="1" x14ac:dyDescent="0.3">
      <c r="A12" s="9" t="s">
        <v>32</v>
      </c>
      <c r="B12" s="9" t="s">
        <v>33</v>
      </c>
      <c r="C12" s="10">
        <v>2282</v>
      </c>
      <c r="D12" s="10"/>
      <c r="E12" s="10"/>
      <c r="F12" s="11">
        <f>4320+2750+1770+288+2145+119.4+639.72+794.76+972.6+4200+720</f>
        <v>18719.48</v>
      </c>
      <c r="G12" s="15" t="s">
        <v>34</v>
      </c>
      <c r="H12" s="12" t="s">
        <v>27</v>
      </c>
      <c r="I12" s="16"/>
    </row>
    <row r="13" spans="1:9" ht="54" customHeight="1" x14ac:dyDescent="0.3">
      <c r="A13" s="17" t="s">
        <v>35</v>
      </c>
      <c r="B13" s="18" t="s">
        <v>36</v>
      </c>
      <c r="C13" s="10">
        <v>2282</v>
      </c>
      <c r="D13" s="19"/>
      <c r="E13" s="19"/>
      <c r="F13" s="20">
        <f>860+196</f>
        <v>1056</v>
      </c>
      <c r="G13" s="12" t="s">
        <v>22</v>
      </c>
      <c r="H13" s="12" t="s">
        <v>27</v>
      </c>
      <c r="I13" s="16"/>
    </row>
    <row r="14" spans="1:9" ht="52.2" customHeight="1" x14ac:dyDescent="0.3">
      <c r="A14" s="21" t="s">
        <v>37</v>
      </c>
      <c r="B14" s="18" t="s">
        <v>38</v>
      </c>
      <c r="C14" s="10">
        <v>2282</v>
      </c>
      <c r="D14" s="22"/>
      <c r="E14" s="19"/>
      <c r="F14" s="20">
        <f>65+350+70+100+30+120+104.76+48+128</f>
        <v>1015.76</v>
      </c>
      <c r="G14" s="12" t="s">
        <v>22</v>
      </c>
      <c r="H14" s="12" t="s">
        <v>27</v>
      </c>
      <c r="I14" s="16"/>
    </row>
    <row r="15" spans="1:9" ht="54.6" customHeight="1" x14ac:dyDescent="0.3">
      <c r="A15" s="21" t="s">
        <v>39</v>
      </c>
      <c r="B15" s="18" t="s">
        <v>40</v>
      </c>
      <c r="C15" s="10">
        <v>2282</v>
      </c>
      <c r="D15" s="23"/>
      <c r="E15" s="19"/>
      <c r="F15" s="20">
        <f>1250+400</f>
        <v>1650</v>
      </c>
      <c r="G15" s="12" t="s">
        <v>22</v>
      </c>
      <c r="H15" s="12" t="s">
        <v>27</v>
      </c>
      <c r="I15" s="14"/>
    </row>
    <row r="16" spans="1:9" ht="56.4" customHeight="1" x14ac:dyDescent="0.3">
      <c r="A16" s="21" t="s">
        <v>41</v>
      </c>
      <c r="B16" s="18" t="s">
        <v>42</v>
      </c>
      <c r="C16" s="10">
        <v>2282</v>
      </c>
      <c r="D16" s="23"/>
      <c r="E16" s="23"/>
      <c r="F16" s="20">
        <f>180+84+60+32+38</f>
        <v>394</v>
      </c>
      <c r="G16" s="12" t="s">
        <v>22</v>
      </c>
      <c r="H16" s="12" t="s">
        <v>27</v>
      </c>
      <c r="I16" s="16"/>
    </row>
    <row r="17" spans="1:9" ht="53.4" customHeight="1" x14ac:dyDescent="0.3">
      <c r="A17" s="21" t="s">
        <v>43</v>
      </c>
      <c r="B17" s="18" t="s">
        <v>44</v>
      </c>
      <c r="C17" s="10">
        <v>2282</v>
      </c>
      <c r="D17" s="23"/>
      <c r="E17" s="23"/>
      <c r="F17" s="20">
        <v>1100</v>
      </c>
      <c r="G17" s="12" t="s">
        <v>22</v>
      </c>
      <c r="H17" s="12" t="s">
        <v>27</v>
      </c>
      <c r="I17" s="14"/>
    </row>
    <row r="18" spans="1:9" ht="55.2" customHeight="1" x14ac:dyDescent="0.3">
      <c r="A18" s="24" t="s">
        <v>45</v>
      </c>
      <c r="B18" s="25" t="s">
        <v>46</v>
      </c>
      <c r="C18" s="10">
        <v>2282</v>
      </c>
      <c r="D18" s="23"/>
      <c r="E18" s="23"/>
      <c r="F18" s="20">
        <v>56</v>
      </c>
      <c r="G18" s="12" t="s">
        <v>22</v>
      </c>
      <c r="H18" s="12" t="s">
        <v>27</v>
      </c>
      <c r="I18" s="14"/>
    </row>
    <row r="19" spans="1:9" ht="52.2" customHeight="1" x14ac:dyDescent="0.3">
      <c r="A19" s="21" t="s">
        <v>47</v>
      </c>
      <c r="B19" s="18" t="s">
        <v>48</v>
      </c>
      <c r="C19" s="10">
        <v>2282</v>
      </c>
      <c r="D19" s="23"/>
      <c r="E19" s="23"/>
      <c r="F19" s="26">
        <v>150</v>
      </c>
      <c r="G19" s="12" t="s">
        <v>22</v>
      </c>
      <c r="H19" s="12" t="s">
        <v>27</v>
      </c>
      <c r="I19" s="14"/>
    </row>
    <row r="20" spans="1:9" ht="57" customHeight="1" x14ac:dyDescent="0.3">
      <c r="A20" s="21" t="s">
        <v>49</v>
      </c>
      <c r="B20" s="18" t="s">
        <v>50</v>
      </c>
      <c r="C20" s="10">
        <v>2282</v>
      </c>
      <c r="D20" s="23"/>
      <c r="E20" s="23"/>
      <c r="F20" s="26">
        <f>88+200+135</f>
        <v>423</v>
      </c>
      <c r="G20" s="12" t="s">
        <v>22</v>
      </c>
      <c r="H20" s="12" t="s">
        <v>27</v>
      </c>
      <c r="I20" s="14"/>
    </row>
    <row r="21" spans="1:9" ht="57" customHeight="1" x14ac:dyDescent="0.3">
      <c r="A21" s="27" t="s">
        <v>51</v>
      </c>
      <c r="B21" s="28" t="s">
        <v>52</v>
      </c>
      <c r="C21" s="10">
        <v>2282</v>
      </c>
      <c r="D21" s="23"/>
      <c r="E21" s="23"/>
      <c r="F21" s="20">
        <f>525+525+150</f>
        <v>1200</v>
      </c>
      <c r="G21" s="12" t="s">
        <v>22</v>
      </c>
      <c r="H21" s="12" t="s">
        <v>27</v>
      </c>
      <c r="I21" s="14"/>
    </row>
    <row r="22" spans="1:9" ht="56.4" customHeight="1" x14ac:dyDescent="0.3">
      <c r="A22" s="21" t="s">
        <v>53</v>
      </c>
      <c r="B22" s="18" t="s">
        <v>54</v>
      </c>
      <c r="C22" s="10">
        <v>2282</v>
      </c>
      <c r="D22" s="23"/>
      <c r="E22" s="23"/>
      <c r="F22" s="20">
        <v>9733.2000000000007</v>
      </c>
      <c r="G22" s="12" t="s">
        <v>22</v>
      </c>
      <c r="H22" s="12" t="s">
        <v>27</v>
      </c>
      <c r="I22" s="16"/>
    </row>
    <row r="23" spans="1:9" ht="39" customHeight="1" x14ac:dyDescent="0.3">
      <c r="A23" s="29" t="s">
        <v>55</v>
      </c>
      <c r="B23" s="30" t="s">
        <v>56</v>
      </c>
      <c r="C23" s="10">
        <v>2282</v>
      </c>
      <c r="D23" s="23"/>
      <c r="E23" s="23"/>
      <c r="F23" s="20">
        <v>48000</v>
      </c>
      <c r="G23" s="15" t="s">
        <v>34</v>
      </c>
      <c r="H23" s="12" t="s">
        <v>27</v>
      </c>
      <c r="I23" s="16"/>
    </row>
    <row r="24" spans="1:9" ht="42.6" customHeight="1" x14ac:dyDescent="0.3">
      <c r="A24" s="29" t="s">
        <v>57</v>
      </c>
      <c r="B24" s="31" t="s">
        <v>58</v>
      </c>
      <c r="C24" s="10">
        <v>2282</v>
      </c>
      <c r="D24" s="23"/>
      <c r="E24" s="23"/>
      <c r="F24" s="20">
        <f>1664+720+65+288+321.66+91.8</f>
        <v>3150.46</v>
      </c>
      <c r="G24" s="15" t="s">
        <v>34</v>
      </c>
      <c r="H24" s="12" t="s">
        <v>27</v>
      </c>
      <c r="I24" s="16"/>
    </row>
    <row r="25" spans="1:9" ht="57" customHeight="1" x14ac:dyDescent="0.3">
      <c r="A25" s="29" t="s">
        <v>59</v>
      </c>
      <c r="B25" s="31" t="s">
        <v>60</v>
      </c>
      <c r="C25" s="10">
        <v>2282</v>
      </c>
      <c r="D25" s="23"/>
      <c r="E25" s="23"/>
      <c r="F25" s="20">
        <f>510+450+280+15+30</f>
        <v>1285</v>
      </c>
      <c r="G25" s="12" t="s">
        <v>22</v>
      </c>
      <c r="H25" s="12" t="s">
        <v>27</v>
      </c>
      <c r="I25" s="16"/>
    </row>
    <row r="26" spans="1:9" ht="49.2" customHeight="1" x14ac:dyDescent="0.3">
      <c r="A26" s="29" t="s">
        <v>61</v>
      </c>
      <c r="B26" s="32" t="s">
        <v>62</v>
      </c>
      <c r="C26" s="10">
        <v>2282</v>
      </c>
      <c r="D26" s="23"/>
      <c r="E26" s="23"/>
      <c r="F26" s="20">
        <f>400+840+500+14+3850</f>
        <v>5604</v>
      </c>
      <c r="G26" s="15" t="s">
        <v>34</v>
      </c>
      <c r="H26" s="12" t="s">
        <v>27</v>
      </c>
      <c r="I26" s="16"/>
    </row>
    <row r="27" spans="1:9" ht="55.2" x14ac:dyDescent="0.3">
      <c r="A27" s="33" t="s">
        <v>63</v>
      </c>
      <c r="B27" s="30" t="s">
        <v>64</v>
      </c>
      <c r="C27" s="10">
        <v>2282</v>
      </c>
      <c r="D27" s="23"/>
      <c r="E27" s="23"/>
      <c r="F27" s="11">
        <v>1200</v>
      </c>
      <c r="G27" s="12" t="s">
        <v>22</v>
      </c>
      <c r="H27" s="12" t="s">
        <v>27</v>
      </c>
      <c r="I27" s="16"/>
    </row>
    <row r="28" spans="1:9" ht="49.2" customHeight="1" x14ac:dyDescent="0.3">
      <c r="A28" s="21" t="s">
        <v>65</v>
      </c>
      <c r="B28" s="18" t="s">
        <v>66</v>
      </c>
      <c r="C28" s="10">
        <v>2282</v>
      </c>
      <c r="D28" s="23"/>
      <c r="E28" s="23"/>
      <c r="F28" s="20">
        <v>68</v>
      </c>
      <c r="G28" s="12" t="s">
        <v>22</v>
      </c>
      <c r="H28" s="12" t="s">
        <v>27</v>
      </c>
      <c r="I28" s="16"/>
    </row>
    <row r="29" spans="1:9" ht="49.8" customHeight="1" x14ac:dyDescent="0.3">
      <c r="A29" s="33" t="s">
        <v>67</v>
      </c>
      <c r="B29" s="32" t="s">
        <v>68</v>
      </c>
      <c r="C29" s="10">
        <v>2282</v>
      </c>
      <c r="D29" s="23"/>
      <c r="E29" s="23"/>
      <c r="F29" s="11">
        <f>288+480</f>
        <v>768</v>
      </c>
      <c r="G29" s="12" t="s">
        <v>22</v>
      </c>
      <c r="H29" s="12" t="s">
        <v>27</v>
      </c>
      <c r="I29" s="16"/>
    </row>
    <row r="30" spans="1:9" ht="55.2" customHeight="1" x14ac:dyDescent="0.3">
      <c r="A30" s="33" t="s">
        <v>69</v>
      </c>
      <c r="B30" s="30" t="s">
        <v>70</v>
      </c>
      <c r="C30" s="10">
        <v>2282</v>
      </c>
      <c r="D30" s="23"/>
      <c r="E30" s="23"/>
      <c r="F30" s="20">
        <v>90</v>
      </c>
      <c r="G30" s="12" t="s">
        <v>22</v>
      </c>
      <c r="H30" s="12" t="s">
        <v>27</v>
      </c>
      <c r="I30" s="16"/>
    </row>
    <row r="31" spans="1:9" ht="53.4" customHeight="1" x14ac:dyDescent="0.3">
      <c r="A31" s="34" t="s">
        <v>71</v>
      </c>
      <c r="B31" s="35" t="s">
        <v>72</v>
      </c>
      <c r="C31" s="10">
        <v>2282</v>
      </c>
      <c r="D31" s="23"/>
      <c r="E31" s="23"/>
      <c r="F31" s="36">
        <v>275</v>
      </c>
      <c r="G31" s="12" t="s">
        <v>22</v>
      </c>
      <c r="H31" s="12" t="s">
        <v>27</v>
      </c>
      <c r="I31" s="16"/>
    </row>
    <row r="32" spans="1:9" ht="39" customHeight="1" x14ac:dyDescent="0.3">
      <c r="A32" s="29" t="s">
        <v>73</v>
      </c>
      <c r="B32" s="31" t="s">
        <v>74</v>
      </c>
      <c r="C32" s="10">
        <v>2282</v>
      </c>
      <c r="D32" s="37"/>
      <c r="E32" s="23"/>
      <c r="F32" s="26">
        <v>7470</v>
      </c>
      <c r="G32" s="15" t="s">
        <v>34</v>
      </c>
      <c r="H32" s="12" t="s">
        <v>27</v>
      </c>
      <c r="I32" s="16"/>
    </row>
    <row r="33" spans="1:9" ht="38.4" customHeight="1" x14ac:dyDescent="0.3">
      <c r="A33" s="38" t="s">
        <v>75</v>
      </c>
      <c r="B33" s="28" t="s">
        <v>76</v>
      </c>
      <c r="C33" s="10">
        <v>2282</v>
      </c>
      <c r="D33" s="23"/>
      <c r="E33" s="23"/>
      <c r="F33" s="20">
        <f>216+520+4250+1200+195</f>
        <v>6381</v>
      </c>
      <c r="G33" s="15" t="s">
        <v>34</v>
      </c>
      <c r="H33" s="12" t="s">
        <v>27</v>
      </c>
      <c r="I33" s="16"/>
    </row>
    <row r="34" spans="1:9" ht="57" customHeight="1" x14ac:dyDescent="0.3">
      <c r="A34" s="38" t="s">
        <v>77</v>
      </c>
      <c r="B34" s="39" t="s">
        <v>78</v>
      </c>
      <c r="C34" s="10">
        <v>2282</v>
      </c>
      <c r="D34" s="23"/>
      <c r="E34" s="23"/>
      <c r="F34" s="36">
        <v>486</v>
      </c>
      <c r="G34" s="12" t="s">
        <v>22</v>
      </c>
      <c r="H34" s="12" t="s">
        <v>27</v>
      </c>
      <c r="I34" s="16"/>
    </row>
    <row r="35" spans="1:9" ht="54.6" customHeight="1" x14ac:dyDescent="0.3">
      <c r="A35" s="21" t="s">
        <v>79</v>
      </c>
      <c r="B35" s="18" t="s">
        <v>80</v>
      </c>
      <c r="C35" s="10">
        <v>2282</v>
      </c>
      <c r="D35" s="23"/>
      <c r="E35" s="23"/>
      <c r="F35" s="20">
        <v>1251.25</v>
      </c>
      <c r="G35" s="12" t="s">
        <v>22</v>
      </c>
      <c r="H35" s="12" t="s">
        <v>27</v>
      </c>
      <c r="I35" s="14"/>
    </row>
    <row r="36" spans="1:9" ht="43.2" x14ac:dyDescent="0.3">
      <c r="A36" s="21" t="s">
        <v>81</v>
      </c>
      <c r="B36" s="18" t="s">
        <v>82</v>
      </c>
      <c r="C36" s="10">
        <v>2282</v>
      </c>
      <c r="D36" s="23"/>
      <c r="E36" s="23"/>
      <c r="F36" s="20">
        <f>8625+1040</f>
        <v>9665</v>
      </c>
      <c r="G36" s="15" t="s">
        <v>34</v>
      </c>
      <c r="H36" s="12" t="s">
        <v>27</v>
      </c>
      <c r="I36" s="14"/>
    </row>
    <row r="37" spans="1:9" ht="57.6" x14ac:dyDescent="0.3">
      <c r="A37" s="21" t="s">
        <v>83</v>
      </c>
      <c r="B37" s="18" t="s">
        <v>84</v>
      </c>
      <c r="C37" s="10">
        <v>2282</v>
      </c>
      <c r="D37" s="23"/>
      <c r="E37" s="23"/>
      <c r="F37" s="20">
        <v>49975.42</v>
      </c>
      <c r="G37" s="15" t="s">
        <v>34</v>
      </c>
      <c r="H37" s="12" t="s">
        <v>27</v>
      </c>
      <c r="I37" s="14"/>
    </row>
    <row r="38" spans="1:9" ht="38.4" customHeight="1" x14ac:dyDescent="0.3">
      <c r="A38" s="40" t="s">
        <v>85</v>
      </c>
      <c r="B38" s="30" t="s">
        <v>86</v>
      </c>
      <c r="C38" s="10">
        <v>2282</v>
      </c>
      <c r="D38" s="23"/>
      <c r="E38" s="23"/>
      <c r="F38" s="20">
        <v>47435.47</v>
      </c>
      <c r="G38" s="15" t="s">
        <v>34</v>
      </c>
      <c r="H38" s="12" t="s">
        <v>27</v>
      </c>
      <c r="I38" s="14"/>
    </row>
    <row r="39" spans="1:9" ht="31.2" customHeight="1" x14ac:dyDescent="0.3">
      <c r="A39" s="21" t="s">
        <v>87</v>
      </c>
      <c r="B39" s="18" t="s">
        <v>88</v>
      </c>
      <c r="C39" s="10">
        <v>2282</v>
      </c>
      <c r="D39" s="23"/>
      <c r="E39" s="23"/>
      <c r="F39" s="20">
        <f>10384+10784+1170+3400+3808.53+720+480+1360+26324.23+10710</f>
        <v>69140.759999999995</v>
      </c>
      <c r="G39" s="16" t="s">
        <v>26</v>
      </c>
      <c r="H39" s="12" t="s">
        <v>27</v>
      </c>
      <c r="I39" s="14"/>
    </row>
    <row r="40" spans="1:9" ht="48.6" customHeight="1" x14ac:dyDescent="0.3">
      <c r="A40" s="21" t="s">
        <v>89</v>
      </c>
      <c r="B40" s="18" t="s">
        <v>90</v>
      </c>
      <c r="C40" s="10">
        <v>2282</v>
      </c>
      <c r="D40" s="23"/>
      <c r="E40" s="23"/>
      <c r="F40" s="20">
        <f>6000+2557.4+703.71+3726.85+2600</f>
        <v>15587.960000000001</v>
      </c>
      <c r="G40" s="15" t="s">
        <v>34</v>
      </c>
      <c r="H40" s="12" t="s">
        <v>27</v>
      </c>
      <c r="I40" s="14"/>
    </row>
    <row r="41" spans="1:9" ht="55.2" customHeight="1" x14ac:dyDescent="0.3">
      <c r="A41" s="21" t="s">
        <v>91</v>
      </c>
      <c r="B41" s="18" t="s">
        <v>92</v>
      </c>
      <c r="C41" s="10">
        <v>2282</v>
      </c>
      <c r="D41" s="23"/>
      <c r="E41" s="23"/>
      <c r="F41" s="20">
        <f>504+133</f>
        <v>637</v>
      </c>
      <c r="G41" s="12" t="s">
        <v>22</v>
      </c>
      <c r="H41" s="12" t="s">
        <v>27</v>
      </c>
      <c r="I41" s="14"/>
    </row>
    <row r="42" spans="1:9" ht="51" customHeight="1" x14ac:dyDescent="0.3">
      <c r="A42" s="21" t="s">
        <v>93</v>
      </c>
      <c r="B42" s="18" t="s">
        <v>94</v>
      </c>
      <c r="C42" s="10">
        <v>2282</v>
      </c>
      <c r="D42" s="23"/>
      <c r="E42" s="23"/>
      <c r="F42" s="20">
        <v>1200</v>
      </c>
      <c r="G42" s="12" t="s">
        <v>22</v>
      </c>
      <c r="H42" s="12" t="s">
        <v>27</v>
      </c>
      <c r="I42" s="14"/>
    </row>
    <row r="43" spans="1:9" ht="57.6" customHeight="1" x14ac:dyDescent="0.3">
      <c r="A43" s="21" t="s">
        <v>95</v>
      </c>
      <c r="B43" s="41" t="s">
        <v>96</v>
      </c>
      <c r="C43" s="10">
        <v>2282</v>
      </c>
      <c r="D43" s="23"/>
      <c r="E43" s="23"/>
      <c r="F43" s="20">
        <v>677</v>
      </c>
      <c r="G43" s="12" t="s">
        <v>22</v>
      </c>
      <c r="H43" s="12" t="s">
        <v>27</v>
      </c>
      <c r="I43" s="14"/>
    </row>
    <row r="44" spans="1:9" ht="56.4" customHeight="1" x14ac:dyDescent="0.3">
      <c r="A44" s="21" t="s">
        <v>97</v>
      </c>
      <c r="B44" s="18" t="s">
        <v>98</v>
      </c>
      <c r="C44" s="10">
        <v>2282</v>
      </c>
      <c r="D44" s="23"/>
      <c r="E44" s="23"/>
      <c r="F44" s="20">
        <v>22433</v>
      </c>
      <c r="G44" s="15" t="s">
        <v>34</v>
      </c>
      <c r="H44" s="12" t="s">
        <v>27</v>
      </c>
      <c r="I44" s="14"/>
    </row>
    <row r="45" spans="1:9" ht="43.2" customHeight="1" x14ac:dyDescent="0.3">
      <c r="A45" s="21" t="s">
        <v>99</v>
      </c>
      <c r="B45" s="18" t="s">
        <v>100</v>
      </c>
      <c r="C45" s="10">
        <v>2282</v>
      </c>
      <c r="D45" s="23"/>
      <c r="E45" s="23"/>
      <c r="F45" s="20">
        <v>20125.419999999998</v>
      </c>
      <c r="G45" s="15" t="s">
        <v>34</v>
      </c>
      <c r="H45" s="15" t="s">
        <v>23</v>
      </c>
      <c r="I45" s="16"/>
    </row>
    <row r="46" spans="1:9" ht="41.4" customHeight="1" x14ac:dyDescent="0.3">
      <c r="A46" s="21" t="s">
        <v>101</v>
      </c>
      <c r="B46" s="18" t="s">
        <v>102</v>
      </c>
      <c r="C46" s="10">
        <v>2282</v>
      </c>
      <c r="D46" s="23"/>
      <c r="E46" s="23"/>
      <c r="F46" s="20">
        <v>7703.91</v>
      </c>
      <c r="G46" s="15" t="s">
        <v>34</v>
      </c>
      <c r="H46" s="15" t="s">
        <v>23</v>
      </c>
      <c r="I46" s="16"/>
    </row>
    <row r="47" spans="1:9" ht="37.799999999999997" customHeight="1" x14ac:dyDescent="0.3">
      <c r="A47" s="21" t="s">
        <v>103</v>
      </c>
      <c r="B47" s="18" t="s">
        <v>104</v>
      </c>
      <c r="C47" s="10">
        <v>2282</v>
      </c>
      <c r="D47" s="23"/>
      <c r="E47" s="23"/>
      <c r="F47" s="20">
        <v>38400</v>
      </c>
      <c r="G47" s="15" t="s">
        <v>34</v>
      </c>
      <c r="H47" s="15" t="s">
        <v>23</v>
      </c>
      <c r="I47" s="16"/>
    </row>
    <row r="48" spans="1:9" ht="47.4" customHeight="1" x14ac:dyDescent="0.3">
      <c r="A48" s="21" t="s">
        <v>103</v>
      </c>
      <c r="B48" s="18" t="s">
        <v>104</v>
      </c>
      <c r="C48" s="10">
        <v>2282</v>
      </c>
      <c r="D48" s="23"/>
      <c r="E48" s="23"/>
      <c r="F48" s="20">
        <f>10588.26+1341.72</f>
        <v>11929.98</v>
      </c>
      <c r="G48" s="15" t="s">
        <v>34</v>
      </c>
      <c r="H48" s="15" t="s">
        <v>23</v>
      </c>
      <c r="I48" s="16"/>
    </row>
    <row r="49" spans="1:9" ht="54.6" customHeight="1" x14ac:dyDescent="0.3">
      <c r="A49" s="21" t="s">
        <v>105</v>
      </c>
      <c r="B49" s="18" t="s">
        <v>106</v>
      </c>
      <c r="C49" s="10">
        <v>2282</v>
      </c>
      <c r="D49" s="23"/>
      <c r="E49" s="23"/>
      <c r="F49" s="20">
        <f>5625.9+1100+1100+4000</f>
        <v>11825.9</v>
      </c>
      <c r="G49" s="15" t="s">
        <v>34</v>
      </c>
      <c r="H49" s="15" t="s">
        <v>23</v>
      </c>
      <c r="I49" s="16"/>
    </row>
    <row r="50" spans="1:9" ht="50.4" customHeight="1" x14ac:dyDescent="0.3">
      <c r="A50" s="21" t="s">
        <v>107</v>
      </c>
      <c r="B50" s="18" t="s">
        <v>108</v>
      </c>
      <c r="C50" s="10">
        <v>2282</v>
      </c>
      <c r="D50" s="23"/>
      <c r="E50" s="23"/>
      <c r="F50" s="20">
        <v>548.15</v>
      </c>
      <c r="G50" s="15" t="s">
        <v>34</v>
      </c>
      <c r="H50" s="15" t="s">
        <v>23</v>
      </c>
      <c r="I50" s="16"/>
    </row>
    <row r="51" spans="1:9" ht="126" customHeight="1" x14ac:dyDescent="0.3">
      <c r="A51" s="21" t="s">
        <v>109</v>
      </c>
      <c r="B51" s="18" t="s">
        <v>110</v>
      </c>
      <c r="C51" s="10">
        <v>2282</v>
      </c>
      <c r="D51" s="23"/>
      <c r="E51" s="23"/>
      <c r="F51" s="20">
        <f>2222.25+300+357</f>
        <v>2879.25</v>
      </c>
      <c r="G51" s="15" t="s">
        <v>34</v>
      </c>
      <c r="H51" s="12" t="s">
        <v>27</v>
      </c>
      <c r="I51" s="14"/>
    </row>
    <row r="52" spans="1:9" ht="60" customHeight="1" x14ac:dyDescent="0.3">
      <c r="A52" s="21" t="s">
        <v>111</v>
      </c>
      <c r="B52" s="18" t="s">
        <v>112</v>
      </c>
      <c r="C52" s="10">
        <v>2282</v>
      </c>
      <c r="D52" s="23"/>
      <c r="E52" s="23"/>
      <c r="F52" s="20">
        <v>2906.64</v>
      </c>
      <c r="G52" s="15" t="s">
        <v>34</v>
      </c>
      <c r="H52" s="12" t="s">
        <v>27</v>
      </c>
      <c r="I52" s="14"/>
    </row>
    <row r="53" spans="1:9" ht="60" customHeight="1" x14ac:dyDescent="0.3">
      <c r="A53" s="21" t="s">
        <v>113</v>
      </c>
      <c r="B53" s="42" t="s">
        <v>114</v>
      </c>
      <c r="C53" s="10">
        <v>2282</v>
      </c>
      <c r="D53" s="23"/>
      <c r="E53" s="23"/>
      <c r="F53" s="43">
        <v>933.15</v>
      </c>
      <c r="G53" s="15" t="s">
        <v>34</v>
      </c>
      <c r="H53" s="12" t="s">
        <v>27</v>
      </c>
      <c r="I53" s="14"/>
    </row>
    <row r="54" spans="1:9" ht="61.2" customHeight="1" x14ac:dyDescent="0.3">
      <c r="A54" s="21" t="s">
        <v>115</v>
      </c>
      <c r="B54" s="18" t="s">
        <v>116</v>
      </c>
      <c r="C54" s="10">
        <v>2282</v>
      </c>
      <c r="D54" s="23"/>
      <c r="E54" s="23"/>
      <c r="F54" s="20">
        <f>3581.98+1601.57</f>
        <v>5183.55</v>
      </c>
      <c r="G54" s="15" t="s">
        <v>34</v>
      </c>
      <c r="H54" s="12" t="s">
        <v>27</v>
      </c>
      <c r="I54" s="14"/>
    </row>
    <row r="55" spans="1:9" ht="115.2" x14ac:dyDescent="0.3">
      <c r="A55" s="29" t="s">
        <v>117</v>
      </c>
      <c r="B55" s="32" t="s">
        <v>118</v>
      </c>
      <c r="C55" s="10">
        <v>2282</v>
      </c>
      <c r="D55" s="23"/>
      <c r="E55" s="23"/>
      <c r="F55" s="20">
        <v>1200</v>
      </c>
      <c r="G55" s="15" t="s">
        <v>34</v>
      </c>
      <c r="H55" s="12" t="s">
        <v>27</v>
      </c>
      <c r="I55" s="14"/>
    </row>
    <row r="56" spans="1:9" ht="66.599999999999994" customHeight="1" x14ac:dyDescent="0.3">
      <c r="A56" s="21" t="s">
        <v>119</v>
      </c>
      <c r="B56" s="18" t="s">
        <v>120</v>
      </c>
      <c r="C56" s="10">
        <v>2282</v>
      </c>
      <c r="D56" s="23"/>
      <c r="E56" s="23"/>
      <c r="F56" s="20">
        <v>5986</v>
      </c>
      <c r="G56" s="15" t="s">
        <v>34</v>
      </c>
      <c r="H56" s="12" t="s">
        <v>27</v>
      </c>
      <c r="I56" s="14"/>
    </row>
    <row r="57" spans="1:9" ht="58.2" customHeight="1" x14ac:dyDescent="0.3">
      <c r="A57" s="21" t="s">
        <v>121</v>
      </c>
      <c r="B57" s="18" t="s">
        <v>122</v>
      </c>
      <c r="C57" s="10">
        <v>2282</v>
      </c>
      <c r="D57" s="23"/>
      <c r="E57" s="23"/>
      <c r="F57" s="20">
        <v>4755</v>
      </c>
      <c r="G57" s="15" t="s">
        <v>34</v>
      </c>
      <c r="H57" s="12" t="s">
        <v>27</v>
      </c>
      <c r="I57" s="14"/>
    </row>
    <row r="58" spans="1:9" ht="52.8" customHeight="1" x14ac:dyDescent="0.3">
      <c r="A58" s="21" t="s">
        <v>123</v>
      </c>
      <c r="B58" s="18" t="s">
        <v>124</v>
      </c>
      <c r="C58" s="10">
        <v>2282</v>
      </c>
      <c r="D58" s="23"/>
      <c r="E58" s="23"/>
      <c r="F58" s="20">
        <f>135884</f>
        <v>135884</v>
      </c>
      <c r="G58" s="15" t="s">
        <v>34</v>
      </c>
      <c r="H58" s="15" t="s">
        <v>23</v>
      </c>
      <c r="I58" s="14"/>
    </row>
    <row r="59" spans="1:9" ht="51" customHeight="1" x14ac:dyDescent="0.3">
      <c r="A59" s="21" t="s">
        <v>125</v>
      </c>
      <c r="B59" s="18" t="s">
        <v>126</v>
      </c>
      <c r="C59" s="10">
        <v>2282</v>
      </c>
      <c r="D59" s="23"/>
      <c r="E59" s="23"/>
      <c r="F59" s="20">
        <f>1400+700</f>
        <v>2100</v>
      </c>
      <c r="G59" s="15" t="s">
        <v>34</v>
      </c>
      <c r="H59" s="12" t="s">
        <v>27</v>
      </c>
      <c r="I59" s="14"/>
    </row>
    <row r="60" spans="1:9" ht="70.8" customHeight="1" x14ac:dyDescent="0.3">
      <c r="A60" s="21" t="s">
        <v>127</v>
      </c>
      <c r="B60" s="18" t="s">
        <v>128</v>
      </c>
      <c r="C60" s="10">
        <v>2282</v>
      </c>
      <c r="D60" s="23"/>
      <c r="E60" s="23"/>
      <c r="F60" s="44">
        <f>50000+407101+3000+602740</f>
        <v>1062841</v>
      </c>
      <c r="G60" s="15" t="s">
        <v>34</v>
      </c>
      <c r="H60" s="15" t="s">
        <v>23</v>
      </c>
      <c r="I60" s="14"/>
    </row>
    <row r="61" spans="1:9" ht="43.2" customHeight="1" x14ac:dyDescent="0.3">
      <c r="A61" s="40" t="s">
        <v>129</v>
      </c>
      <c r="B61" s="30" t="s">
        <v>130</v>
      </c>
      <c r="C61" s="10">
        <v>2282</v>
      </c>
      <c r="D61" s="23"/>
      <c r="E61" s="23"/>
      <c r="F61" s="20">
        <f>420336</f>
        <v>420336</v>
      </c>
      <c r="G61" s="15" t="s">
        <v>131</v>
      </c>
      <c r="H61" s="15" t="s">
        <v>23</v>
      </c>
      <c r="I61" s="14"/>
    </row>
    <row r="62" spans="1:9" ht="51.6" customHeight="1" x14ac:dyDescent="0.3">
      <c r="A62" s="40" t="s">
        <v>132</v>
      </c>
      <c r="B62" s="30" t="s">
        <v>133</v>
      </c>
      <c r="C62" s="10">
        <v>2282</v>
      </c>
      <c r="D62" s="23"/>
      <c r="E62" s="23"/>
      <c r="F62" s="20">
        <f>1064568.1</f>
        <v>1064568.1000000001</v>
      </c>
      <c r="G62" s="15" t="s">
        <v>131</v>
      </c>
      <c r="H62" s="15" t="s">
        <v>23</v>
      </c>
      <c r="I62" s="14"/>
    </row>
    <row r="63" spans="1:9" ht="100.8" x14ac:dyDescent="0.3">
      <c r="A63" s="45" t="s">
        <v>134</v>
      </c>
      <c r="B63" s="13" t="s">
        <v>135</v>
      </c>
      <c r="C63" s="45">
        <v>2282</v>
      </c>
      <c r="D63" s="46"/>
      <c r="E63" s="46"/>
      <c r="F63" s="47">
        <v>35232</v>
      </c>
      <c r="G63" s="48" t="s">
        <v>34</v>
      </c>
      <c r="H63" s="49" t="s">
        <v>27</v>
      </c>
      <c r="I63" s="50"/>
    </row>
    <row r="64" spans="1:9" ht="15.6" x14ac:dyDescent="0.3">
      <c r="A64" s="51"/>
      <c r="B64" s="51"/>
      <c r="C64" s="51"/>
      <c r="D64" s="51"/>
      <c r="E64" s="51"/>
      <c r="F64" s="52">
        <f>SUM(F8:F63)</f>
        <v>3255609.77</v>
      </c>
      <c r="G64" s="51"/>
      <c r="H64" s="51"/>
      <c r="I64" s="50"/>
    </row>
    <row r="65" spans="1:9" ht="15.6" x14ac:dyDescent="0.3">
      <c r="A65" s="53" t="s">
        <v>136</v>
      </c>
      <c r="B65" s="54"/>
      <c r="C65" s="54"/>
      <c r="D65" s="54"/>
      <c r="E65" s="54"/>
      <c r="F65" s="54"/>
      <c r="G65" s="54"/>
      <c r="H65" s="54"/>
      <c r="I65" s="55"/>
    </row>
    <row r="66" spans="1:9" ht="15.6" x14ac:dyDescent="0.3">
      <c r="A66" s="51"/>
      <c r="B66" s="51"/>
      <c r="C66" s="51"/>
      <c r="D66" s="51"/>
      <c r="E66" s="51"/>
      <c r="F66" s="56"/>
      <c r="G66" s="51"/>
      <c r="H66" s="50"/>
      <c r="I66" s="50"/>
    </row>
    <row r="67" spans="1:9" ht="15.6" x14ac:dyDescent="0.3">
      <c r="A67" s="53" t="s">
        <v>137</v>
      </c>
      <c r="B67" s="54"/>
      <c r="C67" s="54"/>
      <c r="D67" s="54"/>
      <c r="E67" s="54"/>
      <c r="F67" s="54"/>
      <c r="G67" s="54"/>
      <c r="H67" s="54"/>
      <c r="I67" s="55"/>
    </row>
    <row r="68" spans="1:9" ht="15.6" x14ac:dyDescent="0.3">
      <c r="A68" s="51"/>
      <c r="B68" s="51"/>
      <c r="C68" s="51"/>
      <c r="D68" s="51"/>
      <c r="E68" s="51"/>
      <c r="F68" s="56"/>
      <c r="G68" s="51"/>
      <c r="H68" s="50"/>
      <c r="I68" s="50"/>
    </row>
    <row r="69" spans="1:9" ht="15.6" x14ac:dyDescent="0.3">
      <c r="A69" s="57"/>
      <c r="B69" s="57"/>
      <c r="C69" s="57"/>
      <c r="D69" s="57"/>
      <c r="E69" s="57"/>
      <c r="F69" s="58"/>
      <c r="G69" s="57"/>
    </row>
    <row r="70" spans="1:9" ht="15.6" x14ac:dyDescent="0.3">
      <c r="F70" s="59"/>
      <c r="G70" s="57"/>
    </row>
    <row r="71" spans="1:9" ht="15.6" x14ac:dyDescent="0.3">
      <c r="F71" s="59"/>
      <c r="G71" s="57"/>
    </row>
    <row r="72" spans="1:9" ht="15.6" x14ac:dyDescent="0.3">
      <c r="G72" s="57"/>
    </row>
    <row r="73" spans="1:9" ht="15.6" x14ac:dyDescent="0.3">
      <c r="G73" s="57"/>
    </row>
    <row r="74" spans="1:9" ht="15.6" x14ac:dyDescent="0.3">
      <c r="G74" s="57"/>
    </row>
    <row r="75" spans="1:9" ht="15.6" x14ac:dyDescent="0.3">
      <c r="G75" s="57"/>
    </row>
    <row r="76" spans="1:9" ht="15.6" x14ac:dyDescent="0.3">
      <c r="G76" s="57"/>
    </row>
    <row r="77" spans="1:9" ht="15.6" x14ac:dyDescent="0.3">
      <c r="G77" s="57"/>
    </row>
  </sheetData>
  <mergeCells count="6">
    <mergeCell ref="A1:I1"/>
    <mergeCell ref="A2:I2"/>
    <mergeCell ref="A3:I3"/>
    <mergeCell ref="A4:I4"/>
    <mergeCell ref="A65:I65"/>
    <mergeCell ref="A67:I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2018-07-30T07:23:42Z</dcterms:created>
  <dcterms:modified xsi:type="dcterms:W3CDTF">2018-07-30T07:26:14Z</dcterms:modified>
</cp:coreProperties>
</file>